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915" windowHeight="85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<sst xmlns="http://schemas.openxmlformats.org/spreadsheetml/2006/main" count="23" uniqueCount="22">
  <si>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Jahre</t>
  </si>
  <si>
    <t>Festhypothek Zins (5 oder 10 J.)</t>
  </si>
  <si>
    <t>Wahrschein-
lichkeit</t>
  </si>
  <si>
    <t>Zinsänderung pro Periode Libor</t>
  </si>
  <si>
    <t>LIBOR-Satz Jahresmitte</t>
  </si>
  <si>
    <t>LIBOR-Satz (Szenario sinkende Zinsen)</t>
  </si>
  <si>
    <t>LIBOR-Satz (Szenario stabile Zinsen)</t>
  </si>
  <si>
    <t>LIBOR-Satz (Szenario steigende Zinsen)</t>
  </si>
  <si>
    <t>LIBOR-Satz (Szenario stark steigende Zinsen)</t>
  </si>
  <si>
    <t>Höhe Hypothekarkredit in Franken</t>
  </si>
  <si>
    <t>Monatliche Zinskosten</t>
  </si>
  <si>
    <t>Zinskosten 5J.</t>
  </si>
  <si>
    <t>Zinskosten 10J.</t>
  </si>
  <si>
    <t>Kosten LIBOR (gewichtet)</t>
  </si>
  <si>
    <t>Kosten Festhypothek</t>
  </si>
  <si>
    <t>Hypozins-Rechner mit Szenarien für Eigenheim-Besitzer, die sich zwischen LIBOR- und Festhypothek entscheiden wollen.</t>
  </si>
  <si>
    <t>Copyright und weitere Informationen:</t>
  </si>
  <si>
    <t>Ersparnis LIBOR gegenüber Festhypothek in CHF</t>
  </si>
  <si>
    <t>Ersparnis LIBOR gegenüber Festhypothek in Prozent</t>
  </si>
  <si>
    <t>www.finanzmonitor.com</t>
  </si>
  <si>
    <r>
      <t xml:space="preserve">Füllen Sie nur die </t>
    </r>
    <r>
      <rPr>
        <sz val="11"/>
        <color indexed="10"/>
        <rFont val="Calibri"/>
        <family val="2"/>
      </rPr>
      <t>roten</t>
    </r>
    <r>
      <rPr>
        <sz val="11"/>
        <color theme="1"/>
        <rFont val="Calibri"/>
        <family val="2"/>
      </rPr>
      <t xml:space="preserve"> Zahlen aus, die </t>
    </r>
    <r>
      <rPr>
        <i/>
        <sz val="11"/>
        <color indexed="12"/>
        <rFont val="Calibri"/>
        <family val="2"/>
      </rPr>
      <t>blauen</t>
    </r>
    <r>
      <rPr>
        <sz val="11"/>
        <color theme="1"/>
        <rFont val="Calibri"/>
        <family val="2"/>
      </rPr>
      <t xml:space="preserve"> Zahlen werden berechnet. Das Resultat sehen Sie in der Tabelle &amp; in der Grafik.</t>
    </r>
  </si>
  <si>
    <t>finanzmonitor.com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</si>
</sst>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sz val="8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sz val="8"/>
      <color theme="1"/>
      <name val="Calibri"/>
      <family val="2"/>
    </font>
    <font>
      <i/>
      <sz val="11"/>
      <color rgb="FF2900D6"/>
      <name val="Calibri"/>
      <family val="2"/>
    </font>
    <font>
      <b/>
      <i/>
      <sz val="11"/>
      <color rgb="FF2900D6"/>
      <name val="Calibri"/>
      <family val="2"/>
    </font>
    <font>
      <sz val="11"/>
      <color rgb="FF2900D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9" fontId="42" fillId="33" borderId="0" xfId="0" applyNumberFormat="1" applyFont="1" applyFill="1" applyAlignment="1">
      <alignment horizontal="center"/>
    </xf>
    <xf numFmtId="9" fontId="44" fillId="33" borderId="0" xfId="0" applyNumberFormat="1" applyFont="1" applyFill="1" applyAlignment="1">
      <alignment horizontal="center"/>
    </xf>
    <xf numFmtId="10" fontId="42" fillId="33" borderId="0" xfId="0" applyNumberFormat="1" applyFont="1" applyFill="1" applyAlignment="1">
      <alignment horizontal="center"/>
    </xf>
    <xf numFmtId="3" fontId="42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10" fontId="42" fillId="33" borderId="16" xfId="0" applyNumberFormat="1" applyFont="1" applyFill="1" applyBorder="1" applyAlignment="1">
      <alignment horizontal="center"/>
    </xf>
    <xf numFmtId="10" fontId="44" fillId="33" borderId="17" xfId="0" applyNumberFormat="1" applyFont="1" applyFill="1" applyBorder="1" applyAlignment="1">
      <alignment horizontal="center"/>
    </xf>
    <xf numFmtId="10" fontId="44" fillId="33" borderId="18" xfId="0" applyNumberFormat="1" applyFont="1" applyFill="1" applyBorder="1" applyAlignment="1">
      <alignment horizontal="center"/>
    </xf>
    <xf numFmtId="10" fontId="44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10" fontId="44" fillId="33" borderId="0" xfId="0" applyNumberFormat="1" applyFont="1" applyFill="1" applyBorder="1" applyAlignment="1">
      <alignment horizontal="center"/>
    </xf>
    <xf numFmtId="3" fontId="44" fillId="33" borderId="0" xfId="0" applyNumberFormat="1" applyFont="1" applyFill="1" applyBorder="1" applyAlignment="1">
      <alignment horizontal="center"/>
    </xf>
    <xf numFmtId="3" fontId="45" fillId="33" borderId="0" xfId="0" applyNumberFormat="1" applyFont="1" applyFill="1" applyBorder="1" applyAlignment="1">
      <alignment horizontal="center"/>
    </xf>
    <xf numFmtId="0" fontId="3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horizontal="right"/>
    </xf>
    <xf numFmtId="10" fontId="47" fillId="33" borderId="28" xfId="0" applyNumberFormat="1" applyFont="1" applyFill="1" applyBorder="1" applyAlignment="1">
      <alignment horizontal="center"/>
    </xf>
    <xf numFmtId="10" fontId="47" fillId="33" borderId="29" xfId="0" applyNumberFormat="1" applyFont="1" applyFill="1" applyBorder="1" applyAlignment="1">
      <alignment horizontal="center"/>
    </xf>
    <xf numFmtId="10" fontId="47" fillId="33" borderId="30" xfId="0" applyNumberFormat="1" applyFont="1" applyFill="1" applyBorder="1" applyAlignment="1">
      <alignment horizontal="center"/>
    </xf>
    <xf numFmtId="10" fontId="47" fillId="33" borderId="16" xfId="0" applyNumberFormat="1" applyFont="1" applyFill="1" applyBorder="1" applyAlignment="1">
      <alignment horizontal="center"/>
    </xf>
    <xf numFmtId="10" fontId="47" fillId="33" borderId="31" xfId="0" applyNumberFormat="1" applyFont="1" applyFill="1" applyBorder="1" applyAlignment="1">
      <alignment horizontal="center"/>
    </xf>
    <xf numFmtId="10" fontId="47" fillId="33" borderId="32" xfId="0" applyNumberFormat="1" applyFont="1" applyFill="1" applyBorder="1" applyAlignment="1">
      <alignment horizontal="center"/>
    </xf>
    <xf numFmtId="9" fontId="47" fillId="33" borderId="0" xfId="0" applyNumberFormat="1" applyFont="1" applyFill="1" applyAlignment="1">
      <alignment horizontal="center"/>
    </xf>
    <xf numFmtId="3" fontId="47" fillId="33" borderId="28" xfId="0" applyNumberFormat="1" applyFont="1" applyFill="1" applyBorder="1" applyAlignment="1">
      <alignment horizontal="center"/>
    </xf>
    <xf numFmtId="3" fontId="47" fillId="33" borderId="29" xfId="0" applyNumberFormat="1" applyFont="1" applyFill="1" applyBorder="1" applyAlignment="1">
      <alignment horizontal="center"/>
    </xf>
    <xf numFmtId="3" fontId="47" fillId="33" borderId="30" xfId="0" applyNumberFormat="1" applyFont="1" applyFill="1" applyBorder="1" applyAlignment="1">
      <alignment horizontal="center"/>
    </xf>
    <xf numFmtId="3" fontId="47" fillId="33" borderId="16" xfId="0" applyNumberFormat="1" applyFont="1" applyFill="1" applyBorder="1" applyAlignment="1">
      <alignment horizontal="center"/>
    </xf>
    <xf numFmtId="3" fontId="47" fillId="33" borderId="31" xfId="0" applyNumberFormat="1" applyFont="1" applyFill="1" applyBorder="1" applyAlignment="1">
      <alignment horizontal="center"/>
    </xf>
    <xf numFmtId="3" fontId="47" fillId="33" borderId="32" xfId="0" applyNumberFormat="1" applyFont="1" applyFill="1" applyBorder="1" applyAlignment="1">
      <alignment horizontal="center"/>
    </xf>
    <xf numFmtId="3" fontId="48" fillId="33" borderId="33" xfId="0" applyNumberFormat="1" applyFont="1" applyFill="1" applyBorder="1" applyAlignment="1">
      <alignment horizontal="center"/>
    </xf>
    <xf numFmtId="3" fontId="48" fillId="33" borderId="34" xfId="0" applyNumberFormat="1" applyFont="1" applyFill="1" applyBorder="1" applyAlignment="1">
      <alignment horizontal="center"/>
    </xf>
    <xf numFmtId="3" fontId="48" fillId="33" borderId="35" xfId="0" applyNumberFormat="1" applyFont="1" applyFill="1" applyBorder="1" applyAlignment="1">
      <alignment horizontal="center"/>
    </xf>
    <xf numFmtId="3" fontId="48" fillId="33" borderId="13" xfId="0" applyNumberFormat="1" applyFont="1" applyFill="1" applyBorder="1" applyAlignment="1">
      <alignment horizontal="center"/>
    </xf>
    <xf numFmtId="3" fontId="48" fillId="33" borderId="14" xfId="0" applyNumberFormat="1" applyFont="1" applyFill="1" applyBorder="1" applyAlignment="1">
      <alignment horizontal="center"/>
    </xf>
    <xf numFmtId="3" fontId="48" fillId="33" borderId="15" xfId="0" applyNumberFormat="1" applyFont="1" applyFill="1" applyBorder="1" applyAlignment="1">
      <alignment horizontal="center"/>
    </xf>
    <xf numFmtId="3" fontId="48" fillId="33" borderId="0" xfId="0" applyNumberFormat="1" applyFont="1" applyFill="1" applyAlignment="1">
      <alignment horizontal="center"/>
    </xf>
    <xf numFmtId="3" fontId="47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/>
    </xf>
    <xf numFmtId="9" fontId="48" fillId="33" borderId="0" xfId="5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0" fontId="34" fillId="33" borderId="0" xfId="47" applyFill="1" applyAlignment="1" applyProtection="1">
      <alignment/>
      <protection/>
    </xf>
    <xf numFmtId="0" fontId="0" fillId="33" borderId="0" xfId="0" applyFill="1" applyAlignment="1">
      <alignment horizontal="center" vertical="center" wrapText="1"/>
    </xf>
    <xf numFmtId="0" fontId="31" fillId="33" borderId="36" xfId="0" applyFont="1" applyFill="1" applyBorder="1" applyAlignment="1">
      <alignment horizontal="center"/>
    </xf>
    <xf numFmtId="0" fontId="31" fillId="33" borderId="37" xfId="0" applyFont="1" applyFill="1" applyBorder="1" applyAlignment="1">
      <alignment horizontal="center"/>
    </xf>
    <xf numFmtId="0" fontId="31" fillId="33" borderId="38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Szenarien Zinskosten 5 Jahre (in CHF)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225"/>
          <c:w val="0.965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C6D9F1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C6D9F1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C6D9F1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C6D9F1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900D6"/>
                  </a:gs>
                  <a:gs pos="100000">
                    <a:srgbClr val="725FFD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E46C0A"/>
                  </a:gs>
                  <a:gs pos="100000">
                    <a:srgbClr val="FAC090"/>
                  </a:gs>
                </a:gsLst>
                <a:lin ang="2700000" scaled="1"/>
              </a:gradFill>
              <a:ln w="3175">
                <a:noFill/>
              </a:ln>
            </c:spPr>
          </c:dPt>
          <c:cat>
            <c:strRef>
              <c:f>Tabelle1!$A$21:$A$26</c:f>
              <c:strCache/>
            </c:strRef>
          </c:cat>
          <c:val>
            <c:numRef>
              <c:f>Tabelle1!$I$21:$I$26</c:f>
              <c:numCache/>
            </c:numRef>
          </c:val>
        </c:ser>
        <c:overlap val="-25"/>
        <c:gapWidth val="75"/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05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0.795</cdr:y>
    </cdr:from>
    <cdr:to>
      <cdr:x>0.99</cdr:x>
      <cdr:y>0.847</cdr:y>
    </cdr:to>
    <cdr:sp>
      <cdr:nvSpPr>
        <cdr:cNvPr id="1" name="Textfeld 1"/>
        <cdr:cNvSpPr txBox="1">
          <a:spLocks noChangeArrowheads="1"/>
        </cdr:cNvSpPr>
      </cdr:nvSpPr>
      <cdr:spPr>
        <a:xfrm>
          <a:off x="4019550" y="4124325"/>
          <a:ext cx="1485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www.finanzmonitor.com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4</xdr:row>
      <xdr:rowOff>38100</xdr:rowOff>
    </xdr:from>
    <xdr:to>
      <xdr:col>18</xdr:col>
      <xdr:colOff>85725</xdr:colOff>
      <xdr:row>31</xdr:row>
      <xdr:rowOff>57150</xdr:rowOff>
    </xdr:to>
    <xdr:graphicFrame>
      <xdr:nvGraphicFramePr>
        <xdr:cNvPr id="1" name="Diagramm 4"/>
        <xdr:cNvGraphicFramePr/>
      </xdr:nvGraphicFramePr>
      <xdr:xfrm>
        <a:off x="8429625" y="904875"/>
        <a:ext cx="55626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monitor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9.8515625" style="1" customWidth="1"/>
    <col min="2" max="2" width="11.8515625" style="2" customWidth="1"/>
    <col min="3" max="7" width="6.7109375" style="2" bestFit="1" customWidth="1"/>
    <col min="8" max="8" width="4.28125" style="2" customWidth="1"/>
    <col min="9" max="9" width="13.28125" style="1" customWidth="1"/>
    <col min="10" max="10" width="14.28125" style="1" bestFit="1" customWidth="1"/>
    <col min="11" max="16384" width="11.421875" style="1" customWidth="1"/>
  </cols>
  <sheetData>
    <row r="1" spans="1:8" s="33" customFormat="1" ht="15.75" customHeight="1">
      <c r="A1" s="31" t="s">
        <v>15</v>
      </c>
      <c r="B1" s="32"/>
      <c r="C1" s="32"/>
      <c r="D1" s="32"/>
      <c r="E1" s="32"/>
      <c r="F1" s="32"/>
      <c r="G1" s="32"/>
      <c r="H1" s="32"/>
    </row>
    <row r="2" spans="1:8" s="33" customFormat="1" ht="15.75" customHeight="1">
      <c r="A2" s="33" t="s">
        <v>20</v>
      </c>
      <c r="B2" s="32"/>
      <c r="C2" s="32"/>
      <c r="D2" s="32"/>
      <c r="E2" s="32"/>
      <c r="F2" s="32"/>
      <c r="G2" s="32"/>
      <c r="H2" s="32"/>
    </row>
    <row r="3" spans="1:2" ht="15.75" customHeight="1">
      <c r="A3" s="1" t="s">
        <v>16</v>
      </c>
      <c r="B3" s="59" t="s">
        <v>19</v>
      </c>
    </row>
    <row r="4" ht="21" customHeight="1" thickBot="1">
      <c r="B4" s="59"/>
    </row>
    <row r="5" spans="3:8" ht="15.75" thickBot="1">
      <c r="C5" s="61" t="s">
        <v>0</v>
      </c>
      <c r="D5" s="62"/>
      <c r="E5" s="62"/>
      <c r="F5" s="62"/>
      <c r="G5" s="63"/>
      <c r="H5" s="27"/>
    </row>
    <row r="6" spans="2:8" ht="15">
      <c r="B6" s="60" t="s">
        <v>2</v>
      </c>
      <c r="C6" s="8">
        <v>1</v>
      </c>
      <c r="D6" s="9">
        <v>2</v>
      </c>
      <c r="E6" s="9">
        <v>3</v>
      </c>
      <c r="F6" s="9">
        <v>4</v>
      </c>
      <c r="G6" s="10">
        <v>5</v>
      </c>
      <c r="H6" s="27"/>
    </row>
    <row r="7" spans="2:8" ht="15.75" thickBot="1">
      <c r="B7" s="60"/>
      <c r="C7" s="11">
        <v>2</v>
      </c>
      <c r="D7" s="12">
        <v>4</v>
      </c>
      <c r="E7" s="12">
        <v>6</v>
      </c>
      <c r="F7" s="12">
        <v>8</v>
      </c>
      <c r="G7" s="13">
        <v>10</v>
      </c>
      <c r="H7" s="27"/>
    </row>
    <row r="8" spans="1:8" ht="15">
      <c r="A8" s="1" t="s">
        <v>5</v>
      </c>
      <c r="B8" s="3">
        <v>0.1</v>
      </c>
      <c r="C8" s="35">
        <f>$B$15</f>
        <v>0.0125</v>
      </c>
      <c r="D8" s="36">
        <f>C8-$B$16</f>
        <v>0.01</v>
      </c>
      <c r="E8" s="36">
        <f>D8-$B$16</f>
        <v>0.0075</v>
      </c>
      <c r="F8" s="36">
        <f>E8-$B$16</f>
        <v>0.004999999999999999</v>
      </c>
      <c r="G8" s="37">
        <f>F8-$B$16</f>
        <v>0.002499999999999999</v>
      </c>
      <c r="H8" s="28"/>
    </row>
    <row r="9" spans="1:8" ht="15">
      <c r="A9" s="1" t="s">
        <v>6</v>
      </c>
      <c r="B9" s="3">
        <v>0.25</v>
      </c>
      <c r="C9" s="35">
        <f>$B$15</f>
        <v>0.0125</v>
      </c>
      <c r="D9" s="36">
        <f>C9</f>
        <v>0.0125</v>
      </c>
      <c r="E9" s="36">
        <f>D9</f>
        <v>0.0125</v>
      </c>
      <c r="F9" s="36">
        <f>E9</f>
        <v>0.0125</v>
      </c>
      <c r="G9" s="37">
        <f>F9</f>
        <v>0.0125</v>
      </c>
      <c r="H9" s="28"/>
    </row>
    <row r="10" spans="1:8" ht="15">
      <c r="A10" s="1" t="s">
        <v>7</v>
      </c>
      <c r="B10" s="3">
        <v>0.4</v>
      </c>
      <c r="C10" s="35">
        <f>$B$15</f>
        <v>0.0125</v>
      </c>
      <c r="D10" s="36">
        <f>C10+$B$16</f>
        <v>0.015000000000000001</v>
      </c>
      <c r="E10" s="36">
        <f>D10+$B$16</f>
        <v>0.0175</v>
      </c>
      <c r="F10" s="36">
        <f>E10+$B$16</f>
        <v>0.02</v>
      </c>
      <c r="G10" s="37">
        <f>F10+$B$16</f>
        <v>0.0225</v>
      </c>
      <c r="H10" s="28"/>
    </row>
    <row r="11" spans="1:8" ht="15">
      <c r="A11" s="1" t="s">
        <v>8</v>
      </c>
      <c r="B11" s="41">
        <f>1-B8-B9-B10</f>
        <v>0.25</v>
      </c>
      <c r="C11" s="38">
        <f>$B$15</f>
        <v>0.0125</v>
      </c>
      <c r="D11" s="39">
        <f>C11+$B$16*2</f>
        <v>0.0175</v>
      </c>
      <c r="E11" s="39">
        <f>D11+$B$16*2</f>
        <v>0.022500000000000003</v>
      </c>
      <c r="F11" s="39">
        <f>E11+$B$16*2</f>
        <v>0.027500000000000004</v>
      </c>
      <c r="G11" s="40">
        <f>F11+$B$16*2</f>
        <v>0.0325</v>
      </c>
      <c r="H11" s="28"/>
    </row>
    <row r="12" spans="2:8" ht="15">
      <c r="B12" s="4"/>
      <c r="C12" s="15"/>
      <c r="D12" s="16"/>
      <c r="E12" s="16"/>
      <c r="F12" s="16"/>
      <c r="G12" s="17"/>
      <c r="H12" s="28"/>
    </row>
    <row r="13" spans="1:8" ht="15">
      <c r="A13" s="1" t="s">
        <v>1</v>
      </c>
      <c r="C13" s="14">
        <v>0.025</v>
      </c>
      <c r="D13" s="39">
        <f>C13</f>
        <v>0.025</v>
      </c>
      <c r="E13" s="39">
        <f>D13</f>
        <v>0.025</v>
      </c>
      <c r="F13" s="39">
        <f>E13</f>
        <v>0.025</v>
      </c>
      <c r="G13" s="40">
        <f>F13</f>
        <v>0.025</v>
      </c>
      <c r="H13" s="28"/>
    </row>
    <row r="14" spans="3:8" ht="15">
      <c r="C14" s="18"/>
      <c r="D14" s="19"/>
      <c r="E14" s="19"/>
      <c r="F14" s="19"/>
      <c r="G14" s="20"/>
      <c r="H14" s="22"/>
    </row>
    <row r="15" spans="1:8" ht="15">
      <c r="A15" s="1" t="s">
        <v>4</v>
      </c>
      <c r="B15" s="5">
        <v>0.0125</v>
      </c>
      <c r="C15" s="21"/>
      <c r="D15" s="22"/>
      <c r="E15" s="22"/>
      <c r="F15" s="22"/>
      <c r="G15" s="23"/>
      <c r="H15" s="22"/>
    </row>
    <row r="16" spans="1:8" ht="15">
      <c r="A16" s="1" t="s">
        <v>3</v>
      </c>
      <c r="B16" s="5">
        <v>0.0025</v>
      </c>
      <c r="C16" s="21"/>
      <c r="D16" s="22"/>
      <c r="E16" s="22"/>
      <c r="F16" s="22"/>
      <c r="G16" s="23"/>
      <c r="H16" s="22"/>
    </row>
    <row r="17" spans="3:8" ht="15">
      <c r="C17" s="21"/>
      <c r="D17" s="22"/>
      <c r="E17" s="22"/>
      <c r="F17" s="22"/>
      <c r="G17" s="23"/>
      <c r="H17" s="22"/>
    </row>
    <row r="18" spans="1:10" ht="15">
      <c r="A18" s="1" t="s">
        <v>9</v>
      </c>
      <c r="B18" s="6">
        <v>500000</v>
      </c>
      <c r="C18" s="21"/>
      <c r="D18" s="22"/>
      <c r="E18" s="22"/>
      <c r="F18" s="22"/>
      <c r="G18" s="23"/>
      <c r="H18" s="22"/>
      <c r="J18" s="58" t="s">
        <v>21</v>
      </c>
    </row>
    <row r="19" spans="3:8" ht="15">
      <c r="C19" s="21"/>
      <c r="D19" s="22"/>
      <c r="E19" s="22"/>
      <c r="F19" s="22"/>
      <c r="G19" s="23"/>
      <c r="H19" s="22"/>
    </row>
    <row r="20" spans="1:10" ht="15">
      <c r="A20" s="7" t="s">
        <v>10</v>
      </c>
      <c r="C20" s="24"/>
      <c r="D20" s="25"/>
      <c r="E20" s="25"/>
      <c r="F20" s="25"/>
      <c r="G20" s="26"/>
      <c r="H20" s="22"/>
      <c r="I20" s="1" t="s">
        <v>11</v>
      </c>
      <c r="J20" s="1" t="s">
        <v>12</v>
      </c>
    </row>
    <row r="21" spans="1:10" ht="15">
      <c r="A21" s="1" t="str">
        <f>A8</f>
        <v>LIBOR-Satz (Szenario sinkende Zinsen)</v>
      </c>
      <c r="C21" s="42">
        <f>C8/12*$B$18</f>
        <v>520.8333333333334</v>
      </c>
      <c r="D21" s="43">
        <f>D8/12*$B$18</f>
        <v>416.6666666666667</v>
      </c>
      <c r="E21" s="43">
        <f>E8/12*$B$18</f>
        <v>312.5</v>
      </c>
      <c r="F21" s="43">
        <f>F8/12*$B$18</f>
        <v>208.3333333333333</v>
      </c>
      <c r="G21" s="44">
        <f>G8/12*$B$18</f>
        <v>104.16666666666663</v>
      </c>
      <c r="H21" s="29"/>
      <c r="I21" s="54">
        <f>12*C21+12*D21+12*E21+12*F21+12*G21</f>
        <v>18750</v>
      </c>
      <c r="J21" s="55">
        <f>2*12*C21+2*12*D21+2*12*E21+2*12*F21+2*12*G21</f>
        <v>37500</v>
      </c>
    </row>
    <row r="22" spans="1:10" ht="15">
      <c r="A22" s="1" t="str">
        <f>A9</f>
        <v>LIBOR-Satz (Szenario stabile Zinsen)</v>
      </c>
      <c r="C22" s="42">
        <f>C9/12*$B$18</f>
        <v>520.8333333333334</v>
      </c>
      <c r="D22" s="43">
        <f aca="true" t="shared" si="0" ref="D22:G24">D9/12*$B$18</f>
        <v>520.8333333333334</v>
      </c>
      <c r="E22" s="43">
        <f t="shared" si="0"/>
        <v>520.8333333333334</v>
      </c>
      <c r="F22" s="43">
        <f t="shared" si="0"/>
        <v>520.8333333333334</v>
      </c>
      <c r="G22" s="44">
        <f t="shared" si="0"/>
        <v>520.8333333333334</v>
      </c>
      <c r="H22" s="29"/>
      <c r="I22" s="54">
        <f>12*C22+12*D22+12*E22+12*F22+12*G22</f>
        <v>31250</v>
      </c>
      <c r="J22" s="55">
        <f>2*12*C22+2*12*D22+2*12*E22+2*12*F22+2*12*G22</f>
        <v>62500</v>
      </c>
    </row>
    <row r="23" spans="1:10" ht="15">
      <c r="A23" s="1" t="str">
        <f>A10</f>
        <v>LIBOR-Satz (Szenario steigende Zinsen)</v>
      </c>
      <c r="C23" s="42">
        <f>C10/12*$B$18</f>
        <v>520.8333333333334</v>
      </c>
      <c r="D23" s="43">
        <f t="shared" si="0"/>
        <v>625</v>
      </c>
      <c r="E23" s="43">
        <f t="shared" si="0"/>
        <v>729.1666666666667</v>
      </c>
      <c r="F23" s="43">
        <f t="shared" si="0"/>
        <v>833.3333333333334</v>
      </c>
      <c r="G23" s="44">
        <f t="shared" si="0"/>
        <v>937.5</v>
      </c>
      <c r="H23" s="29"/>
      <c r="I23" s="54">
        <f>12*C23+12*D23+12*E23+12*F23+12*G23</f>
        <v>43750</v>
      </c>
      <c r="J23" s="55">
        <f>2*12*C23+2*12*D23+2*12*E23+2*12*F23+2*12*G23</f>
        <v>87500</v>
      </c>
    </row>
    <row r="24" spans="1:10" ht="15">
      <c r="A24" s="1" t="str">
        <f>A11</f>
        <v>LIBOR-Satz (Szenario stark steigende Zinsen)</v>
      </c>
      <c r="C24" s="45">
        <f>C11/12*$B$18</f>
        <v>520.8333333333334</v>
      </c>
      <c r="D24" s="46">
        <f t="shared" si="0"/>
        <v>729.1666666666667</v>
      </c>
      <c r="E24" s="46">
        <f t="shared" si="0"/>
        <v>937.5000000000001</v>
      </c>
      <c r="F24" s="46">
        <f t="shared" si="0"/>
        <v>1145.8333333333335</v>
      </c>
      <c r="G24" s="47">
        <f t="shared" si="0"/>
        <v>1354.1666666666667</v>
      </c>
      <c r="H24" s="29"/>
      <c r="I24" s="54">
        <f>12*C24+12*D24+12*E24+12*F24+12*G24</f>
        <v>56250</v>
      </c>
      <c r="J24" s="55">
        <f>2*12*C24+2*12*D24+2*12*E24+2*12*F24+2*12*G24</f>
        <v>112500</v>
      </c>
    </row>
    <row r="25" spans="1:10" ht="15">
      <c r="A25" s="1" t="s">
        <v>13</v>
      </c>
      <c r="C25" s="48">
        <f>C21*$B$8+C22*$B$9+C23*$B$10+C24*$B$11</f>
        <v>520.8333333333334</v>
      </c>
      <c r="D25" s="49">
        <f>D21*$B$8+D22*$B$9+D23*$B$10+D24*$B$11</f>
        <v>604.1666666666667</v>
      </c>
      <c r="E25" s="49">
        <f>E21*$B$8+E22*$B$9+E23*$B$10+E24*$B$11</f>
        <v>687.5</v>
      </c>
      <c r="F25" s="49">
        <f>F21*$B$8+F22*$B$9+F23*$B$10+F24*$B$11</f>
        <v>770.8333333333335</v>
      </c>
      <c r="G25" s="50">
        <f>G21*$B$8+G22*$B$9+G23*$B$10+G24*$B$11</f>
        <v>854.1666666666667</v>
      </c>
      <c r="H25" s="30"/>
      <c r="I25" s="54">
        <f>I21*$B$8+I22*$B$9+I23*$B$10+I24*$B$11</f>
        <v>41250</v>
      </c>
      <c r="J25" s="55">
        <f>J21*$B$8+J22*$B$9+J23*$B$10+J24*$B$11</f>
        <v>82500</v>
      </c>
    </row>
    <row r="26" spans="1:10" ht="15.75" thickBot="1">
      <c r="A26" s="1" t="s">
        <v>14</v>
      </c>
      <c r="C26" s="51">
        <f>C13/12*$B$18</f>
        <v>1041.6666666666667</v>
      </c>
      <c r="D26" s="52">
        <f>D13/12*$B$18</f>
        <v>1041.6666666666667</v>
      </c>
      <c r="E26" s="52">
        <f>E13/12*$B$18</f>
        <v>1041.6666666666667</v>
      </c>
      <c r="F26" s="52">
        <f>F13/12*$B$18</f>
        <v>1041.6666666666667</v>
      </c>
      <c r="G26" s="53">
        <f>G13/12*$B$18</f>
        <v>1041.6666666666667</v>
      </c>
      <c r="H26" s="30"/>
      <c r="I26" s="54">
        <f>12*C26+12*D26+12*E26+12*F26+12*G26</f>
        <v>62500</v>
      </c>
      <c r="J26" s="55">
        <f>2*12*C26+2*12*D26+2*12*E26+2*12*F26+2*12*G26</f>
        <v>125000</v>
      </c>
    </row>
    <row r="27" spans="7:10" ht="15">
      <c r="G27" s="34" t="s">
        <v>19</v>
      </c>
      <c r="I27" s="56"/>
      <c r="J27" s="56"/>
    </row>
    <row r="28" spans="1:10" ht="15">
      <c r="A28" s="1" t="s">
        <v>17</v>
      </c>
      <c r="I28" s="54">
        <f>I26-I25</f>
        <v>21250</v>
      </c>
      <c r="J28" s="54">
        <f>J26-J25</f>
        <v>42500</v>
      </c>
    </row>
    <row r="29" spans="1:10" ht="15">
      <c r="A29" s="1" t="s">
        <v>18</v>
      </c>
      <c r="I29" s="57">
        <f>I28/I26</f>
        <v>0.34</v>
      </c>
      <c r="J29" s="57">
        <f>J28/J26</f>
        <v>0.34</v>
      </c>
    </row>
  </sheetData>
  <sheetProtection/>
  <mergeCells count="2">
    <mergeCell ref="B6:B7"/>
    <mergeCell ref="C5:G5"/>
  </mergeCells>
  <hyperlinks>
    <hyperlink ref="B3" r:id="rId1" display="www.finanzmonitor.com"/>
  </hyperlinks>
  <printOptions/>
  <pageMargins left="0.7" right="0.7" top="0.787401575" bottom="0.787401575" header="0.3" footer="0.3"/>
  <pageSetup orientation="portrait" paperSize="9"/>
  <ignoredErrors>
    <ignoredError sqref="I25:J25 C25: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FinanzMonitor.com</dc:creator>
  <cp:keywords/>
  <dc:description/>
  <cp:lastModifiedBy>MRO</cp:lastModifiedBy>
  <dcterms:created xsi:type="dcterms:W3CDTF">2011-03-08T10:53:57Z</dcterms:created>
  <dcterms:modified xsi:type="dcterms:W3CDTF">2011-03-26T21:52:00Z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