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915" windowHeight="8505"/>
  </bookViews>
  <sheets>
    <sheet name="Calculateur" sheetId="1" r:id="rId1"/>
  </sheets>
  <definedNames>
    <definedName name="_xlnm.Print_Area" localSheetId="0">Calculateur!$B$2:$J$17</definedName>
  </definedNames>
  <calcPr calcId="125725"/>
</workbook>
</file>

<file path=xl/calcChain.xml><?xml version="1.0" encoding="utf-8"?>
<calcChain xmlns="http://schemas.openxmlformats.org/spreadsheetml/2006/main">
  <c r="I7" i="1"/>
  <c r="I8"/>
  <c r="I9"/>
  <c r="I10"/>
  <c r="I11"/>
  <c r="I13"/>
  <c r="I6"/>
  <c r="G9"/>
  <c r="J9" s="1"/>
  <c r="D25"/>
  <c r="C14"/>
  <c r="D24"/>
  <c r="D12"/>
  <c r="D21" l="1"/>
  <c r="D22" s="1"/>
  <c r="D13"/>
  <c r="J6" s="1"/>
  <c r="D20"/>
  <c r="D14" s="1"/>
  <c r="J7" s="1"/>
  <c r="G6" l="1"/>
  <c r="G7"/>
  <c r="G8"/>
  <c r="J8" s="1"/>
  <c r="J10" s="1"/>
  <c r="G10" l="1"/>
  <c r="G11" s="1"/>
  <c r="J13"/>
  <c r="J11"/>
  <c r="G13" l="1"/>
</calcChain>
</file>

<file path=xl/sharedStrings.xml><?xml version="1.0" encoding="utf-8"?>
<sst xmlns="http://schemas.openxmlformats.org/spreadsheetml/2006/main" count="24" uniqueCount="24">
  <si>
    <t>Die eigenen Mittel sind zu gering!</t>
  </si>
  <si>
    <t>Prix d’achat</t>
  </si>
  <si>
    <t>Fonds propres (en %)</t>
  </si>
  <si>
    <t>Revenu annuel</t>
  </si>
  <si>
    <t>Taux d’intérêt deuxième hypothèque</t>
  </si>
  <si>
    <t>Taux d’intérêt première hypothèque</t>
  </si>
  <si>
    <t>Crédit hypothécaire</t>
  </si>
  <si>
    <t>Première hypothèque (mise en gage en %)</t>
  </si>
  <si>
    <t>Deuxième hypothèque (mise en gage en %)</t>
  </si>
  <si>
    <t>Amortissement 2e hypothèque en x ans</t>
  </si>
  <si>
    <t>Couts annexes</t>
  </si>
  <si>
    <t>Capacités financières (taux actuel)</t>
  </si>
  <si>
    <t>Capacités financières (taux fictif de 5%)</t>
  </si>
  <si>
    <t>Couts annuel 1e hypothèque</t>
  </si>
  <si>
    <t>Couts annuel 2e hypothèque</t>
  </si>
  <si>
    <t>Amortissement annuel 2e hypothèque</t>
  </si>
  <si>
    <t>Couts annexes annuels</t>
  </si>
  <si>
    <t>Couts annuels 1e année</t>
  </si>
  <si>
    <t>Couts mensuels 1e année</t>
  </si>
  <si>
    <t>Couts par rapport au revenu brut</t>
  </si>
  <si>
    <t>Calculateur de financement FinanzMonitor.com</t>
  </si>
  <si>
    <r>
      <t xml:space="preserve">Entrez les chiffres </t>
    </r>
    <r>
      <rPr>
        <i/>
        <sz val="11"/>
        <color rgb="FFFF0000"/>
        <rFont val="Calibri"/>
        <family val="2"/>
        <scheme val="minor"/>
      </rPr>
      <t>rouges</t>
    </r>
    <r>
      <rPr>
        <i/>
        <sz val="11"/>
        <color theme="1"/>
        <rFont val="Calibri"/>
        <family val="2"/>
        <scheme val="minor"/>
      </rPr>
      <t xml:space="preserve">, les chiffres </t>
    </r>
    <r>
      <rPr>
        <i/>
        <sz val="11"/>
        <color rgb="FF0000CC"/>
        <rFont val="Calibri"/>
        <family val="2"/>
        <scheme val="minor"/>
      </rPr>
      <t>bleues</t>
    </r>
    <r>
      <rPr>
        <i/>
        <sz val="11"/>
        <color theme="1"/>
        <rFont val="Calibri"/>
        <family val="2"/>
        <scheme val="minor"/>
      </rPr>
      <t xml:space="preserve"> seront facturé</t>
    </r>
  </si>
  <si>
    <t>www.finanzmonitor.com/fr</t>
  </si>
  <si>
    <t>Situation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</si>
</sst>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.000%"/>
    <numFmt numFmtId="165" formatCode="_ * #,##0_ ;_ * \-#,##0_ ;_ * &quot;-&quot;??_ ;_ @_ "/>
    <numFmt numFmtId="166" formatCode="_ * #,##0_ ;_ * \-#,##0_ ;_ * &quot;-&quot;???_ ;_ @_ "/>
    <numFmt numFmtId="167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165" fontId="2" fillId="2" borderId="0" xfId="1" applyNumberFormat="1" applyFont="1" applyFill="1"/>
    <xf numFmtId="166" fontId="5" fillId="2" borderId="0" xfId="0" applyNumberFormat="1" applyFont="1" applyFill="1"/>
    <xf numFmtId="9" fontId="2" fillId="2" borderId="0" xfId="0" applyNumberFormat="1" applyFont="1" applyFill="1"/>
    <xf numFmtId="0" fontId="4" fillId="2" borderId="0" xfId="0" applyFont="1" applyFill="1"/>
    <xf numFmtId="165" fontId="5" fillId="2" borderId="0" xfId="0" applyNumberFormat="1" applyFont="1" applyFill="1"/>
    <xf numFmtId="164" fontId="2" fillId="2" borderId="0" xfId="0" applyNumberFormat="1" applyFont="1" applyFill="1"/>
    <xf numFmtId="166" fontId="5" fillId="2" borderId="1" xfId="0" applyNumberFormat="1" applyFont="1" applyFill="1" applyBorder="1"/>
    <xf numFmtId="165" fontId="5" fillId="2" borderId="0" xfId="1" applyNumberFormat="1" applyFont="1" applyFill="1"/>
    <xf numFmtId="9" fontId="5" fillId="2" borderId="0" xfId="0" applyNumberFormat="1" applyFont="1" applyFill="1"/>
    <xf numFmtId="9" fontId="0" fillId="2" borderId="0" xfId="0" applyNumberFormat="1" applyFill="1" applyBorder="1"/>
    <xf numFmtId="0" fontId="10" fillId="2" borderId="0" xfId="0" applyFont="1" applyFill="1" applyAlignment="1">
      <alignment horizontal="center"/>
    </xf>
    <xf numFmtId="167" fontId="9" fillId="2" borderId="2" xfId="2" applyNumberFormat="1" applyFont="1" applyFill="1" applyBorder="1" applyAlignment="1">
      <alignment horizontal="center"/>
    </xf>
    <xf numFmtId="167" fontId="2" fillId="2" borderId="0" xfId="0" applyNumberFormat="1" applyFont="1" applyFill="1"/>
    <xf numFmtId="165" fontId="4" fillId="2" borderId="0" xfId="1" applyNumberFormat="1" applyFont="1" applyFill="1"/>
    <xf numFmtId="165" fontId="4" fillId="2" borderId="0" xfId="0" applyNumberFormat="1" applyFont="1" applyFill="1"/>
    <xf numFmtId="9" fontId="4" fillId="2" borderId="0" xfId="2" applyFont="1" applyFill="1"/>
    <xf numFmtId="166" fontId="0" fillId="2" borderId="0" xfId="0" applyNumberFormat="1" applyFill="1"/>
    <xf numFmtId="0" fontId="11" fillId="2" borderId="0" xfId="3" applyFill="1" applyAlignment="1" applyProtection="1">
      <alignment horizontal="right"/>
    </xf>
  </cellXfs>
  <cellStyles count="4">
    <cellStyle name="Dezimal" xfId="1" builtinId="3"/>
    <cellStyle name="Hyperlink" xfId="3" builtinId="8"/>
    <cellStyle name="Prozent" xfId="2" builtinId="5"/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nanzmonitor.com/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26"/>
  <sheetViews>
    <sheetView tabSelected="1" workbookViewId="0">
      <selection activeCell="D23" sqref="D23"/>
    </sheetView>
  </sheetViews>
  <sheetFormatPr baseColWidth="10" defaultRowHeight="15"/>
  <cols>
    <col min="1" max="1" width="3.7109375" style="1" customWidth="1"/>
    <col min="2" max="2" width="40.140625" style="1" customWidth="1"/>
    <col min="3" max="3" width="5.42578125" style="1" customWidth="1"/>
    <col min="4" max="4" width="11.5703125" style="1" customWidth="1"/>
    <col min="5" max="5" width="5.85546875" style="1" customWidth="1"/>
    <col min="6" max="6" width="34.5703125" style="1" customWidth="1"/>
    <col min="7" max="7" width="8.140625" style="1" customWidth="1"/>
    <col min="8" max="8" width="3.42578125" style="1" customWidth="1"/>
    <col min="9" max="9" width="34.5703125" style="1" customWidth="1"/>
    <col min="10" max="10" width="8.140625" style="1" customWidth="1"/>
    <col min="11" max="16384" width="11.42578125" style="1"/>
  </cols>
  <sheetData>
    <row r="2" spans="2:11" ht="18.75">
      <c r="F2" s="14" t="s">
        <v>20</v>
      </c>
    </row>
    <row r="3" spans="2:11">
      <c r="B3" s="2" t="s">
        <v>21</v>
      </c>
    </row>
    <row r="4" spans="2:11">
      <c r="B4" s="2"/>
    </row>
    <row r="5" spans="2:11">
      <c r="B5" s="3" t="s">
        <v>23</v>
      </c>
      <c r="F5" s="3" t="s">
        <v>11</v>
      </c>
      <c r="I5" s="3" t="s">
        <v>12</v>
      </c>
    </row>
    <row r="6" spans="2:11">
      <c r="B6" s="1" t="s">
        <v>1</v>
      </c>
      <c r="D6" s="4">
        <v>500000</v>
      </c>
      <c r="F6" s="1" t="s">
        <v>13</v>
      </c>
      <c r="G6" s="5">
        <f>D10*D13</f>
        <v>7312.5</v>
      </c>
      <c r="I6" s="1" t="str">
        <f>F6</f>
        <v>Couts annuel 1e hypothèque</v>
      </c>
      <c r="J6" s="5">
        <f>0.05*D13</f>
        <v>16250</v>
      </c>
      <c r="K6" s="20"/>
    </row>
    <row r="7" spans="2:11">
      <c r="B7" s="1" t="s">
        <v>2</v>
      </c>
      <c r="C7" s="6">
        <v>0.2</v>
      </c>
      <c r="D7" s="4">
        <v>100000</v>
      </c>
      <c r="F7" s="1" t="s">
        <v>14</v>
      </c>
      <c r="G7" s="5">
        <f>D11*D14</f>
        <v>2250</v>
      </c>
      <c r="I7" s="1" t="str">
        <f t="shared" ref="I7:I13" si="0">F7</f>
        <v>Couts annuel 2e hypothèque</v>
      </c>
      <c r="J7" s="5">
        <f>0.05*D14</f>
        <v>3750</v>
      </c>
      <c r="K7" s="20"/>
    </row>
    <row r="8" spans="2:11">
      <c r="B8" s="7" t="s">
        <v>0</v>
      </c>
      <c r="D8" s="4"/>
      <c r="F8" s="1" t="s">
        <v>15</v>
      </c>
      <c r="G8" s="8">
        <f>D14/C16</f>
        <v>3750</v>
      </c>
      <c r="I8" s="1" t="str">
        <f t="shared" si="0"/>
        <v>Amortissement annuel 2e hypothèque</v>
      </c>
      <c r="J8" s="8">
        <f>G8</f>
        <v>3750</v>
      </c>
      <c r="K8" s="20"/>
    </row>
    <row r="9" spans="2:11">
      <c r="B9" s="1" t="s">
        <v>3</v>
      </c>
      <c r="D9" s="4">
        <v>80000</v>
      </c>
      <c r="F9" s="1" t="s">
        <v>16</v>
      </c>
      <c r="G9" s="8">
        <f>C17*D6</f>
        <v>5000</v>
      </c>
      <c r="I9" s="1" t="str">
        <f t="shared" si="0"/>
        <v>Couts annexes annuels</v>
      </c>
      <c r="J9" s="8">
        <f>G9</f>
        <v>5000</v>
      </c>
    </row>
    <row r="10" spans="2:11" ht="15.75" thickBot="1">
      <c r="B10" s="1" t="s">
        <v>5</v>
      </c>
      <c r="D10" s="9">
        <v>2.2499999999999999E-2</v>
      </c>
      <c r="F10" s="1" t="s">
        <v>17</v>
      </c>
      <c r="G10" s="10">
        <f>SUM(G6:G9)</f>
        <v>18312.5</v>
      </c>
      <c r="I10" s="1" t="str">
        <f t="shared" si="0"/>
        <v>Couts annuels 1e année</v>
      </c>
      <c r="J10" s="10">
        <f>SUM(J6:J9)</f>
        <v>28750</v>
      </c>
    </row>
    <row r="11" spans="2:11" ht="15.75" thickTop="1">
      <c r="B11" s="1" t="s">
        <v>4</v>
      </c>
      <c r="D11" s="9">
        <v>0.03</v>
      </c>
      <c r="F11" s="1" t="s">
        <v>18</v>
      </c>
      <c r="G11" s="8">
        <f>G10/12</f>
        <v>1526.0416666666667</v>
      </c>
      <c r="I11" s="1" t="str">
        <f t="shared" si="0"/>
        <v>Couts mensuels 1e année</v>
      </c>
      <c r="J11" s="8">
        <f>J10/12</f>
        <v>2395.8333333333335</v>
      </c>
    </row>
    <row r="12" spans="2:11" ht="15.75" thickBot="1">
      <c r="B12" s="1" t="s">
        <v>6</v>
      </c>
      <c r="D12" s="11">
        <f>D6-D7</f>
        <v>400000</v>
      </c>
    </row>
    <row r="13" spans="2:11" ht="15.75" thickBot="1">
      <c r="B13" s="1" t="s">
        <v>7</v>
      </c>
      <c r="C13" s="6">
        <v>0.65</v>
      </c>
      <c r="D13" s="8">
        <f>MIN(D12,D24)</f>
        <v>325000</v>
      </c>
      <c r="F13" s="1" t="s">
        <v>19</v>
      </c>
      <c r="G13" s="15">
        <f>G10/D9</f>
        <v>0.22890625000000001</v>
      </c>
      <c r="I13" s="1" t="str">
        <f t="shared" si="0"/>
        <v>Couts par rapport au revenu brut</v>
      </c>
      <c r="J13" s="15">
        <f>J10/D9</f>
        <v>0.359375</v>
      </c>
    </row>
    <row r="14" spans="2:11">
      <c r="B14" s="1" t="s">
        <v>8</v>
      </c>
      <c r="C14" s="12">
        <f>100%-C7-C13</f>
        <v>0.15000000000000002</v>
      </c>
      <c r="D14" s="8">
        <f>MIN(D20,D22)</f>
        <v>75000</v>
      </c>
    </row>
    <row r="15" spans="2:11">
      <c r="C15" s="13"/>
      <c r="J15" s="21" t="s">
        <v>22</v>
      </c>
    </row>
    <row r="16" spans="2:11">
      <c r="B16" s="1" t="s">
        <v>9</v>
      </c>
      <c r="C16" s="4">
        <v>20</v>
      </c>
    </row>
    <row r="17" spans="2:4">
      <c r="B17" s="1" t="s">
        <v>10</v>
      </c>
      <c r="C17" s="16">
        <v>0.01</v>
      </c>
    </row>
    <row r="20" spans="2:4">
      <c r="D20" s="17">
        <f>IF(D24&lt;D12,C14*D6,0)</f>
        <v>75000.000000000015</v>
      </c>
    </row>
    <row r="21" spans="2:4">
      <c r="D21" s="18">
        <f>D12-D24</f>
        <v>75000</v>
      </c>
    </row>
    <row r="22" spans="2:4">
      <c r="D22" s="7">
        <f>IF(D21&lt;0,0,D21)</f>
        <v>75000</v>
      </c>
    </row>
    <row r="23" spans="2:4">
      <c r="D23" s="7"/>
    </row>
    <row r="24" spans="2:4">
      <c r="D24" s="17">
        <f>C13*D6</f>
        <v>325000</v>
      </c>
    </row>
    <row r="25" spans="2:4">
      <c r="D25" s="19">
        <f>D7/D6</f>
        <v>0.2</v>
      </c>
    </row>
    <row r="26" spans="2:4">
      <c r="D26" s="7"/>
    </row>
  </sheetData>
  <conditionalFormatting sqref="B8">
    <cfRule type="expression" dxfId="0" priority="2">
      <formula>$D$25&lt;$C$7</formula>
    </cfRule>
  </conditionalFormatting>
  <hyperlinks>
    <hyperlink ref="J15" r:id="rId1"/>
  </hyperlinks>
  <pageMargins left="0.70866141732283472" right="0.70866141732283472" top="0.78740157480314965" bottom="0.78740157480314965" header="0.31496062992125984" footer="0.31496062992125984"/>
  <pageSetup paperSize="9" scale="8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Calculateur</vt:lpstr>
      <vt:lpstr>Calculateur!Druckbereich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Tragbarkeitsrechner</dc:title>
  <dc:creator>FinanzMonitor.com</dc:creator>
  <cp:lastModifiedBy>DER_REIBER</cp:lastModifiedBy>
  <cp:lastPrinted>2010-07-27T17:58:24Z</cp:lastPrinted>
  <dcterms:created xsi:type="dcterms:W3CDTF">2010-07-27T16:31:20Z</dcterms:created>
  <dcterms:modified xsi:type="dcterms:W3CDTF">2013-03-05T13:26:31Z</dcterms:modified>
</cp:coreProperties>
</file>