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332" yWindow="72" windowWidth="18912" windowHeight="8508" activeTab="0"/>
  </bookViews>
  <sheets>
    <sheet name="Tragbarkeitsrechner" sheetId="1" r:id="rId1"/>
  </sheets>
  <definedNames>
    <definedName name="_xlnm.Print_Area" localSheetId="0">'Tragbarkeitsrechner'!$B$2:$J$17</definedName>
  </definedNames>
  <calcPr calcId="152511"/>
</workbook>
</file>

<file path=xl/sharedStrings.xml><?xml version="1.0" encoding="utf-8"?>
<sst xmlns="http://schemas.openxmlformats.org/spreadsheetml/2006/main" count="31" uniqueCount="26">
  <si>
    <t>Kaufpreis</t>
  </si>
  <si>
    <t>Zinssatz 1. Hypothek</t>
  </si>
  <si>
    <t>Zinssatz 2. Hypothek</t>
  </si>
  <si>
    <t>Hypothekarkredit</t>
  </si>
  <si>
    <t>1. Hypothek (maximale Belehnung in %)</t>
  </si>
  <si>
    <t>2. Hypothek (maximale Belehnung in %)</t>
  </si>
  <si>
    <t>Eingabe</t>
  </si>
  <si>
    <t>Eigene Mittel (Erfordernis in %)</t>
  </si>
  <si>
    <t>Die eigenen Mittel sind zu gering!</t>
  </si>
  <si>
    <t>Kosten 1. Hypothek pro Jahr</t>
  </si>
  <si>
    <t>Kosten 2. Hypothek pro Jahr</t>
  </si>
  <si>
    <t>Nebenkosten pro Jahr</t>
  </si>
  <si>
    <t>Jährliche Kosten im 1. Jahr</t>
  </si>
  <si>
    <t>Kosten pro Monat im 1. Jahr</t>
  </si>
  <si>
    <t>Jährlicher Bruttolohn</t>
  </si>
  <si>
    <t>Tragbarkeitsrechner FinanzMonitor.com</t>
  </si>
  <si>
    <r>
      <t xml:space="preserve">Geben Sie die </t>
    </r>
    <r>
      <rPr>
        <i/>
        <sz val="11"/>
        <color rgb="FFFF0000"/>
        <rFont val="Calibri"/>
        <family val="2"/>
        <scheme val="minor"/>
      </rPr>
      <t>roten</t>
    </r>
    <r>
      <rPr>
        <i/>
        <sz val="11"/>
        <color theme="1"/>
        <rFont val="Calibri"/>
        <family val="2"/>
        <scheme val="minor"/>
      </rPr>
      <t xml:space="preserve"> Zahlen ein, die </t>
    </r>
    <r>
      <rPr>
        <i/>
        <sz val="11"/>
        <color rgb="FF0000CC"/>
        <rFont val="Calibri"/>
        <family val="2"/>
        <scheme val="minor"/>
      </rPr>
      <t>blauen</t>
    </r>
    <r>
      <rPr>
        <i/>
        <sz val="11"/>
        <color theme="1"/>
        <rFont val="Calibri"/>
        <family val="2"/>
        <scheme val="minor"/>
      </rPr>
      <t xml:space="preserve"> werden berechnet</t>
    </r>
  </si>
  <si>
    <t>Kosten pro Monat</t>
  </si>
  <si>
    <t>Jährliche Kosten</t>
  </si>
  <si>
    <t>Amortisation 2. Hypothek innert x Jahren</t>
  </si>
  <si>
    <t>Amortisation 2. Hypothek pro Jahr</t>
  </si>
  <si>
    <t>Nebenkosten (vom Kaufpreis)</t>
  </si>
  <si>
    <t>www.finanzmonitor.com</t>
  </si>
  <si>
    <t>Verhältnis Kosten zu Bruttolohn</t>
  </si>
  <si>
    <t>Tragbarkeit (aktuelle Zinsen)</t>
  </si>
  <si>
    <t>Tragbarkeit (kalkulatorischer Zinssatz 5.0%)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</si>
</sst>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0%"/>
    <numFmt numFmtId="165" formatCode="_ * #,##0_ ;_ * \-#,##0_ ;_ * &quot;-&quot;??_ ;_ @_ "/>
    <numFmt numFmtId="166" formatCode="_ * #,##0_ ;_ * \-#,##0_ ;_ * &quot;-&quot;???_ ;_ @_ "/>
    <numFmt numFmtId="167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22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165" fontId="2" fillId="2" borderId="0" xfId="20" applyNumberFormat="1" applyFont="1" applyFill="1"/>
    <xf numFmtId="166" fontId="5" fillId="2" borderId="0" xfId="0" applyNumberFormat="1" applyFont="1" applyFill="1"/>
    <xf numFmtId="9" fontId="2" fillId="2" borderId="0" xfId="0" applyNumberFormat="1" applyFont="1" applyFill="1"/>
    <xf numFmtId="0" fontId="4" fillId="2" borderId="0" xfId="0" applyFont="1" applyFill="1"/>
    <xf numFmtId="165" fontId="5" fillId="2" borderId="0" xfId="0" applyNumberFormat="1" applyFont="1" applyFill="1"/>
    <xf numFmtId="164" fontId="2" fillId="2" borderId="0" xfId="0" applyNumberFormat="1" applyFont="1" applyFill="1"/>
    <xf numFmtId="166" fontId="5" fillId="2" borderId="1" xfId="0" applyNumberFormat="1" applyFont="1" applyFill="1" applyBorder="1"/>
    <xf numFmtId="165" fontId="5" fillId="2" borderId="0" xfId="20" applyNumberFormat="1" applyFont="1" applyFill="1"/>
    <xf numFmtId="9" fontId="5" fillId="2" borderId="0" xfId="0" applyNumberFormat="1" applyFont="1" applyFill="1"/>
    <xf numFmtId="9" fontId="0" fillId="2" borderId="0" xfId="0" applyNumberFormat="1" applyFill="1" applyBorder="1"/>
    <xf numFmtId="0" fontId="10" fillId="2" borderId="0" xfId="0" applyFont="1" applyFill="1" applyAlignment="1">
      <alignment horizontal="center"/>
    </xf>
    <xf numFmtId="167" fontId="9" fillId="2" borderId="2" xfId="21" applyNumberFormat="1" applyFont="1" applyFill="1" applyBorder="1" applyAlignment="1">
      <alignment horizontal="center"/>
    </xf>
    <xf numFmtId="167" fontId="2" fillId="2" borderId="0" xfId="0" applyNumberFormat="1" applyFont="1" applyFill="1"/>
    <xf numFmtId="165" fontId="4" fillId="2" borderId="0" xfId="20" applyNumberFormat="1" applyFont="1" applyFill="1"/>
    <xf numFmtId="165" fontId="4" fillId="2" borderId="0" xfId="0" applyNumberFormat="1" applyFont="1" applyFill="1"/>
    <xf numFmtId="9" fontId="4" fillId="2" borderId="0" xfId="21" applyFont="1" applyFill="1"/>
    <xf numFmtId="166" fontId="0" fillId="2" borderId="0" xfId="0" applyNumberFormat="1" applyFill="1"/>
    <xf numFmtId="0" fontId="11" fillId="2" borderId="0" xfId="22" applyFill="1" applyAlignment="1" applyProtection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zent" xfId="21"/>
    <cellStyle name="Link" xfId="2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monito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6"/>
  <sheetViews>
    <sheetView tabSelected="1" workbookViewId="0" topLeftCell="A1">
      <selection activeCell="C13" sqref="C13"/>
    </sheetView>
  </sheetViews>
  <sheetFormatPr defaultColWidth="11.421875" defaultRowHeight="15"/>
  <cols>
    <col min="1" max="1" width="3.7109375" style="1" customWidth="1"/>
    <col min="2" max="2" width="37.00390625" style="1" bestFit="1" customWidth="1"/>
    <col min="3" max="3" width="5.421875" style="1" customWidth="1"/>
    <col min="4" max="4" width="11.57421875" style="1" customWidth="1"/>
    <col min="5" max="5" width="5.8515625" style="1" customWidth="1"/>
    <col min="6" max="6" width="31.00390625" style="1" customWidth="1"/>
    <col min="7" max="7" width="11.421875" style="1" customWidth="1"/>
    <col min="8" max="8" width="5.28125" style="1" customWidth="1"/>
    <col min="9" max="9" width="31.140625" style="1" customWidth="1"/>
    <col min="10" max="16384" width="11.421875" style="1" customWidth="1"/>
  </cols>
  <sheetData>
    <row r="2" ht="18">
      <c r="F2" s="14" t="s">
        <v>15</v>
      </c>
    </row>
    <row r="3" ht="15">
      <c r="B3" s="2" t="s">
        <v>16</v>
      </c>
    </row>
    <row r="4" ht="15">
      <c r="B4" s="2"/>
    </row>
    <row r="5" spans="2:9" ht="15">
      <c r="B5" s="3" t="s">
        <v>6</v>
      </c>
      <c r="F5" s="3" t="s">
        <v>24</v>
      </c>
      <c r="I5" s="3" t="s">
        <v>25</v>
      </c>
    </row>
    <row r="6" spans="2:11" ht="15">
      <c r="B6" s="1" t="s">
        <v>0</v>
      </c>
      <c r="D6" s="4">
        <v>600000</v>
      </c>
      <c r="F6" s="1" t="s">
        <v>9</v>
      </c>
      <c r="G6" s="5">
        <f>D10*D13</f>
        <v>8000</v>
      </c>
      <c r="I6" s="1" t="s">
        <v>9</v>
      </c>
      <c r="J6" s="5">
        <f>0.05*D13</f>
        <v>20000</v>
      </c>
      <c r="K6" s="20"/>
    </row>
    <row r="7" spans="2:11" ht="15">
      <c r="B7" s="1" t="s">
        <v>7</v>
      </c>
      <c r="C7" s="6">
        <v>0.2</v>
      </c>
      <c r="D7" s="4">
        <v>120000</v>
      </c>
      <c r="F7" s="1" t="s">
        <v>10</v>
      </c>
      <c r="G7" s="5">
        <f>D11*D14</f>
        <v>2000</v>
      </c>
      <c r="I7" s="1" t="s">
        <v>10</v>
      </c>
      <c r="J7" s="5">
        <f>0.05*D14</f>
        <v>4000</v>
      </c>
      <c r="K7" s="20"/>
    </row>
    <row r="8" spans="2:11" ht="15">
      <c r="B8" s="7" t="s">
        <v>8</v>
      </c>
      <c r="D8" s="4"/>
      <c r="F8" s="1" t="s">
        <v>20</v>
      </c>
      <c r="G8" s="8">
        <f>D14/C16</f>
        <v>5333.333333333333</v>
      </c>
      <c r="I8" s="1" t="s">
        <v>20</v>
      </c>
      <c r="J8" s="8">
        <f>G8</f>
        <v>5333.333333333333</v>
      </c>
      <c r="K8" s="20"/>
    </row>
    <row r="9" spans="2:10" ht="15">
      <c r="B9" s="1" t="s">
        <v>14</v>
      </c>
      <c r="D9" s="4">
        <v>100000</v>
      </c>
      <c r="F9" s="1" t="s">
        <v>11</v>
      </c>
      <c r="G9" s="8">
        <f>C17*D6</f>
        <v>6000</v>
      </c>
      <c r="I9" s="1" t="s">
        <v>11</v>
      </c>
      <c r="J9" s="8">
        <f>G9</f>
        <v>6000</v>
      </c>
    </row>
    <row r="10" spans="2:10" ht="15" thickBot="1">
      <c r="B10" s="1" t="s">
        <v>1</v>
      </c>
      <c r="D10" s="9">
        <v>0.02</v>
      </c>
      <c r="F10" s="1" t="s">
        <v>12</v>
      </c>
      <c r="G10" s="10">
        <f>SUM(G6:G9)</f>
        <v>21333.333333333332</v>
      </c>
      <c r="I10" s="1" t="s">
        <v>18</v>
      </c>
      <c r="J10" s="10">
        <f>SUM(J6:J9)</f>
        <v>35333.33333333333</v>
      </c>
    </row>
    <row r="11" spans="2:10" ht="15" thickTop="1">
      <c r="B11" s="1" t="s">
        <v>2</v>
      </c>
      <c r="D11" s="9">
        <v>0.025</v>
      </c>
      <c r="F11" s="1" t="s">
        <v>13</v>
      </c>
      <c r="G11" s="8">
        <f>G10/12</f>
        <v>1777.7777777777776</v>
      </c>
      <c r="I11" s="1" t="s">
        <v>17</v>
      </c>
      <c r="J11" s="8">
        <f>J10/12</f>
        <v>2944.444444444444</v>
      </c>
    </row>
    <row r="12" spans="2:4" ht="15" thickBot="1">
      <c r="B12" s="1" t="s">
        <v>3</v>
      </c>
      <c r="D12" s="11">
        <f>D6-D7</f>
        <v>480000</v>
      </c>
    </row>
    <row r="13" spans="2:10" ht="15" thickBot="1">
      <c r="B13" s="1" t="s">
        <v>4</v>
      </c>
      <c r="C13" s="6">
        <f>2/3</f>
        <v>0.6666666666666666</v>
      </c>
      <c r="D13" s="8">
        <f>MIN(D12,D24)</f>
        <v>400000</v>
      </c>
      <c r="F13" s="1" t="s">
        <v>23</v>
      </c>
      <c r="G13" s="15">
        <f>G10/D9</f>
        <v>0.21333333333333332</v>
      </c>
      <c r="I13" s="1" t="s">
        <v>23</v>
      </c>
      <c r="J13" s="15">
        <f>J10/D9</f>
        <v>0.3533333333333333</v>
      </c>
    </row>
    <row r="14" spans="2:4" ht="15">
      <c r="B14" s="1" t="s">
        <v>5</v>
      </c>
      <c r="C14" s="12">
        <f>100%-C7-C13</f>
        <v>0.13333333333333341</v>
      </c>
      <c r="D14" s="8">
        <f>MIN(D20,D22)</f>
        <v>80000</v>
      </c>
    </row>
    <row r="15" spans="3:10" ht="15">
      <c r="C15" s="13"/>
      <c r="J15" s="21" t="s">
        <v>22</v>
      </c>
    </row>
    <row r="16" spans="2:3" ht="15">
      <c r="B16" s="1" t="s">
        <v>19</v>
      </c>
      <c r="C16" s="4">
        <v>15</v>
      </c>
    </row>
    <row r="17" spans="2:3" ht="15">
      <c r="B17" s="1" t="s">
        <v>21</v>
      </c>
      <c r="C17" s="16">
        <v>0.01</v>
      </c>
    </row>
    <row r="20" ht="15">
      <c r="D20" s="17">
        <f>IF(D24&lt;D12,C14*D6,0)</f>
        <v>80000.00000000004</v>
      </c>
    </row>
    <row r="21" ht="15">
      <c r="D21" s="18">
        <f>D12-D24</f>
        <v>80000</v>
      </c>
    </row>
    <row r="22" ht="15">
      <c r="D22" s="7">
        <f>IF(D21&lt;0,0,D21)</f>
        <v>80000</v>
      </c>
    </row>
    <row r="23" ht="15">
      <c r="D23" s="7"/>
    </row>
    <row r="24" ht="15">
      <c r="D24" s="17">
        <f>C13*D6</f>
        <v>400000</v>
      </c>
    </row>
    <row r="25" ht="15">
      <c r="D25" s="19">
        <f>D7/D6</f>
        <v>0.2</v>
      </c>
    </row>
    <row r="26" ht="15">
      <c r="D26" s="7"/>
    </row>
  </sheetData>
  <conditionalFormatting sqref="B8">
    <cfRule type="expression" priority="2" dxfId="0">
      <formula>$D$25&lt;$C$7</formula>
    </cfRule>
  </conditionalFormatting>
  <hyperlinks>
    <hyperlink ref="J15" r:id="rId1" display="http://www.finanzmonitor.com/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Tragbarkeitsrechner</dc:title>
  <dc:subject/>
  <dc:creator>FinanzMonitor.com</dc:creator>
  <cp:keywords/>
  <dc:description/>
  <cp:lastModifiedBy>Marco</cp:lastModifiedBy>
  <cp:lastPrinted>2010-07-27T17:58:24Z</cp:lastPrinted>
  <dcterms:created xsi:type="dcterms:W3CDTF">2010-07-27T16:31:20Z</dcterms:created>
  <dcterms:modified xsi:type="dcterms:W3CDTF">2015-06-23T15:23:40Z</dcterms:modified>
  <cp:category/>
  <cp:version/>
  <cp:contentType/>
  <cp:contentStatus/>
</cp:coreProperties>
</file>